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240" yWindow="240" windowWidth="25360" windowHeight="15820" tabRatio="500"/>
  </bookViews>
  <sheets>
    <sheet name="For Video" sheetId="4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7" i="4" l="1"/>
  <c r="A43" i="4"/>
  <c r="A7" i="4"/>
  <c r="B7" i="4"/>
  <c r="C7" i="4"/>
  <c r="D7" i="4"/>
  <c r="E7" i="4"/>
  <c r="G7" i="4"/>
  <c r="H7" i="4"/>
  <c r="I7" i="4"/>
  <c r="J7" i="4"/>
  <c r="K7" i="4"/>
  <c r="L7" i="4"/>
  <c r="A8" i="4"/>
  <c r="B8" i="4"/>
  <c r="C8" i="4"/>
  <c r="D8" i="4"/>
  <c r="E8" i="4"/>
  <c r="G8" i="4"/>
  <c r="H8" i="4"/>
  <c r="I8" i="4"/>
  <c r="J8" i="4"/>
  <c r="K8" i="4"/>
  <c r="L8" i="4"/>
  <c r="A9" i="4"/>
  <c r="B9" i="4"/>
  <c r="C9" i="4"/>
  <c r="D9" i="4"/>
  <c r="E9" i="4"/>
  <c r="G9" i="4"/>
  <c r="H9" i="4"/>
  <c r="I9" i="4"/>
  <c r="J9" i="4"/>
  <c r="K9" i="4"/>
  <c r="L9" i="4"/>
  <c r="A10" i="4"/>
  <c r="B10" i="4"/>
  <c r="C10" i="4"/>
  <c r="D10" i="4"/>
  <c r="E10" i="4"/>
  <c r="G10" i="4"/>
  <c r="H10" i="4"/>
  <c r="I10" i="4"/>
  <c r="J10" i="4"/>
  <c r="K10" i="4"/>
  <c r="L10" i="4"/>
  <c r="A11" i="4"/>
  <c r="B11" i="4"/>
  <c r="C11" i="4"/>
  <c r="D11" i="4"/>
  <c r="E11" i="4"/>
  <c r="G11" i="4"/>
  <c r="H11" i="4"/>
  <c r="I11" i="4"/>
  <c r="J11" i="4"/>
  <c r="K11" i="4"/>
  <c r="L11" i="4"/>
  <c r="A12" i="4"/>
  <c r="B12" i="4"/>
  <c r="C12" i="4"/>
  <c r="D12" i="4"/>
  <c r="E12" i="4"/>
  <c r="G12" i="4"/>
  <c r="H12" i="4"/>
  <c r="I12" i="4"/>
  <c r="J12" i="4"/>
  <c r="K12" i="4"/>
  <c r="L12" i="4"/>
  <c r="A13" i="4"/>
  <c r="B13" i="4"/>
  <c r="C13" i="4"/>
  <c r="D13" i="4"/>
  <c r="E13" i="4"/>
  <c r="G13" i="4"/>
  <c r="H13" i="4"/>
  <c r="I13" i="4"/>
  <c r="J13" i="4"/>
  <c r="K13" i="4"/>
  <c r="L13" i="4"/>
  <c r="A14" i="4"/>
  <c r="B14" i="4"/>
  <c r="C14" i="4"/>
  <c r="D14" i="4"/>
  <c r="E14" i="4"/>
  <c r="G14" i="4"/>
  <c r="H14" i="4"/>
  <c r="I14" i="4"/>
  <c r="J14" i="4"/>
  <c r="K14" i="4"/>
  <c r="L14" i="4"/>
  <c r="A15" i="4"/>
  <c r="B15" i="4"/>
  <c r="C15" i="4"/>
  <c r="D15" i="4"/>
  <c r="E15" i="4"/>
  <c r="G15" i="4"/>
  <c r="H15" i="4"/>
  <c r="I15" i="4"/>
  <c r="J15" i="4"/>
  <c r="K15" i="4"/>
  <c r="L15" i="4"/>
  <c r="A16" i="4"/>
  <c r="B16" i="4"/>
  <c r="C16" i="4"/>
  <c r="D16" i="4"/>
  <c r="E16" i="4"/>
  <c r="G16" i="4"/>
  <c r="H16" i="4"/>
  <c r="I16" i="4"/>
  <c r="J16" i="4"/>
  <c r="K16" i="4"/>
  <c r="L16" i="4"/>
  <c r="A17" i="4"/>
  <c r="B17" i="4"/>
  <c r="C17" i="4"/>
  <c r="D17" i="4"/>
  <c r="E17" i="4"/>
  <c r="G17" i="4"/>
  <c r="H17" i="4"/>
  <c r="I17" i="4"/>
  <c r="J17" i="4"/>
  <c r="K17" i="4"/>
  <c r="L17" i="4"/>
  <c r="A18" i="4"/>
  <c r="B18" i="4"/>
  <c r="C18" i="4"/>
  <c r="D18" i="4"/>
  <c r="E18" i="4"/>
  <c r="G18" i="4"/>
  <c r="H18" i="4"/>
  <c r="I18" i="4"/>
  <c r="J18" i="4"/>
  <c r="K18" i="4"/>
  <c r="L18" i="4"/>
  <c r="A19" i="4"/>
  <c r="B19" i="4"/>
  <c r="C19" i="4"/>
  <c r="D19" i="4"/>
  <c r="E19" i="4"/>
  <c r="G19" i="4"/>
  <c r="H19" i="4"/>
  <c r="I19" i="4"/>
  <c r="J19" i="4"/>
  <c r="K19" i="4"/>
  <c r="L19" i="4"/>
  <c r="A20" i="4"/>
  <c r="B20" i="4"/>
  <c r="C20" i="4"/>
  <c r="D20" i="4"/>
  <c r="E20" i="4"/>
  <c r="G20" i="4"/>
  <c r="H20" i="4"/>
  <c r="I20" i="4"/>
  <c r="J20" i="4"/>
  <c r="K20" i="4"/>
  <c r="L20" i="4"/>
  <c r="A21" i="4"/>
  <c r="B21" i="4"/>
  <c r="C21" i="4"/>
  <c r="D21" i="4"/>
  <c r="E21" i="4"/>
  <c r="G21" i="4"/>
  <c r="H21" i="4"/>
  <c r="I21" i="4"/>
  <c r="J21" i="4"/>
  <c r="K21" i="4"/>
  <c r="L21" i="4"/>
  <c r="A22" i="4"/>
  <c r="B22" i="4"/>
  <c r="C22" i="4"/>
  <c r="D22" i="4"/>
  <c r="E22" i="4"/>
  <c r="G22" i="4"/>
  <c r="H22" i="4"/>
  <c r="I22" i="4"/>
  <c r="J22" i="4"/>
  <c r="K22" i="4"/>
  <c r="L22" i="4"/>
  <c r="A23" i="4"/>
  <c r="B23" i="4"/>
  <c r="C23" i="4"/>
  <c r="D23" i="4"/>
  <c r="E23" i="4"/>
  <c r="G23" i="4"/>
  <c r="H23" i="4"/>
  <c r="I23" i="4"/>
  <c r="J23" i="4"/>
  <c r="K23" i="4"/>
  <c r="L23" i="4"/>
  <c r="A24" i="4"/>
  <c r="B24" i="4"/>
  <c r="C24" i="4"/>
  <c r="D24" i="4"/>
  <c r="E24" i="4"/>
  <c r="G24" i="4"/>
  <c r="H24" i="4"/>
  <c r="I24" i="4"/>
  <c r="J24" i="4"/>
  <c r="K24" i="4"/>
  <c r="L24" i="4"/>
  <c r="A25" i="4"/>
  <c r="B25" i="4"/>
  <c r="C25" i="4"/>
  <c r="D25" i="4"/>
  <c r="E25" i="4"/>
  <c r="G25" i="4"/>
  <c r="H25" i="4"/>
  <c r="I25" i="4"/>
  <c r="J25" i="4"/>
  <c r="K25" i="4"/>
  <c r="L25" i="4"/>
  <c r="A26" i="4"/>
  <c r="B26" i="4"/>
  <c r="C26" i="4"/>
  <c r="D26" i="4"/>
  <c r="E26" i="4"/>
  <c r="G26" i="4"/>
  <c r="H26" i="4"/>
  <c r="I26" i="4"/>
  <c r="J26" i="4"/>
  <c r="K26" i="4"/>
  <c r="L26" i="4"/>
  <c r="A27" i="4"/>
  <c r="B27" i="4"/>
  <c r="C27" i="4"/>
  <c r="D27" i="4"/>
  <c r="E27" i="4"/>
  <c r="G27" i="4"/>
  <c r="H27" i="4"/>
  <c r="I27" i="4"/>
  <c r="J27" i="4"/>
  <c r="K27" i="4"/>
  <c r="L27" i="4"/>
  <c r="A28" i="4"/>
  <c r="B28" i="4"/>
  <c r="C28" i="4"/>
  <c r="D28" i="4"/>
  <c r="E28" i="4"/>
  <c r="G28" i="4"/>
  <c r="H28" i="4"/>
  <c r="I28" i="4"/>
  <c r="J28" i="4"/>
  <c r="K28" i="4"/>
  <c r="L28" i="4"/>
  <c r="A29" i="4"/>
  <c r="B29" i="4"/>
  <c r="C29" i="4"/>
  <c r="D29" i="4"/>
  <c r="E29" i="4"/>
  <c r="G29" i="4"/>
  <c r="H29" i="4"/>
  <c r="I29" i="4"/>
  <c r="J29" i="4"/>
  <c r="K29" i="4"/>
  <c r="L29" i="4"/>
  <c r="A30" i="4"/>
  <c r="B30" i="4"/>
  <c r="C30" i="4"/>
  <c r="D30" i="4"/>
  <c r="E30" i="4"/>
  <c r="G30" i="4"/>
  <c r="H30" i="4"/>
  <c r="I30" i="4"/>
  <c r="J30" i="4"/>
  <c r="K30" i="4"/>
  <c r="L30" i="4"/>
  <c r="A31" i="4"/>
  <c r="B31" i="4"/>
  <c r="C31" i="4"/>
  <c r="D31" i="4"/>
  <c r="E31" i="4"/>
  <c r="G31" i="4"/>
  <c r="H31" i="4"/>
  <c r="I31" i="4"/>
  <c r="J31" i="4"/>
  <c r="K31" i="4"/>
  <c r="L31" i="4"/>
  <c r="A32" i="4"/>
  <c r="B32" i="4"/>
  <c r="C32" i="4"/>
  <c r="D32" i="4"/>
  <c r="E32" i="4"/>
  <c r="G32" i="4"/>
  <c r="H32" i="4"/>
  <c r="I32" i="4"/>
  <c r="J32" i="4"/>
  <c r="K32" i="4"/>
  <c r="L32" i="4"/>
  <c r="A33" i="4"/>
  <c r="B33" i="4"/>
  <c r="C33" i="4"/>
  <c r="D33" i="4"/>
  <c r="E33" i="4"/>
  <c r="G33" i="4"/>
  <c r="H33" i="4"/>
  <c r="I33" i="4"/>
  <c r="J33" i="4"/>
  <c r="K33" i="4"/>
  <c r="L33" i="4"/>
  <c r="A34" i="4"/>
  <c r="B34" i="4"/>
  <c r="C34" i="4"/>
  <c r="D34" i="4"/>
  <c r="E34" i="4"/>
  <c r="G34" i="4"/>
  <c r="H34" i="4"/>
  <c r="I34" i="4"/>
  <c r="J34" i="4"/>
  <c r="K34" i="4"/>
  <c r="L34" i="4"/>
  <c r="A35" i="4"/>
  <c r="B35" i="4"/>
  <c r="C35" i="4"/>
  <c r="D35" i="4"/>
  <c r="E35" i="4"/>
  <c r="G35" i="4"/>
  <c r="H35" i="4"/>
  <c r="I35" i="4"/>
  <c r="J35" i="4"/>
  <c r="K35" i="4"/>
  <c r="L35" i="4"/>
  <c r="A36" i="4"/>
  <c r="B36" i="4"/>
  <c r="C36" i="4"/>
  <c r="D36" i="4"/>
  <c r="E36" i="4"/>
  <c r="G36" i="4"/>
  <c r="H36" i="4"/>
  <c r="I36" i="4"/>
  <c r="J36" i="4"/>
  <c r="K36" i="4"/>
  <c r="L36" i="4"/>
  <c r="A37" i="4"/>
  <c r="B37" i="4"/>
  <c r="C37" i="4"/>
  <c r="D37" i="4"/>
  <c r="E37" i="4"/>
  <c r="G37" i="4"/>
  <c r="H37" i="4"/>
  <c r="I37" i="4"/>
  <c r="J37" i="4"/>
  <c r="K37" i="4"/>
  <c r="L37" i="4"/>
  <c r="A38" i="4"/>
  <c r="B38" i="4"/>
  <c r="C38" i="4"/>
  <c r="D38" i="4"/>
  <c r="E38" i="4"/>
  <c r="G38" i="4"/>
  <c r="H38" i="4"/>
  <c r="I38" i="4"/>
  <c r="J38" i="4"/>
  <c r="K38" i="4"/>
  <c r="L38" i="4"/>
  <c r="A39" i="4"/>
  <c r="B39" i="4"/>
  <c r="C39" i="4"/>
  <c r="D39" i="4"/>
  <c r="E39" i="4"/>
  <c r="G39" i="4"/>
  <c r="H39" i="4"/>
  <c r="I39" i="4"/>
  <c r="J39" i="4"/>
  <c r="K39" i="4"/>
  <c r="L39" i="4"/>
  <c r="A40" i="4"/>
  <c r="B40" i="4"/>
  <c r="C40" i="4"/>
  <c r="D40" i="4"/>
  <c r="E40" i="4"/>
  <c r="G40" i="4"/>
  <c r="H40" i="4"/>
  <c r="I40" i="4"/>
  <c r="J40" i="4"/>
  <c r="K40" i="4"/>
  <c r="L40" i="4"/>
  <c r="A41" i="4"/>
  <c r="B41" i="4"/>
  <c r="C41" i="4"/>
  <c r="D41" i="4"/>
  <c r="E41" i="4"/>
  <c r="G41" i="4"/>
  <c r="H41" i="4"/>
  <c r="I41" i="4"/>
  <c r="J41" i="4"/>
  <c r="K41" i="4"/>
  <c r="L41" i="4"/>
  <c r="A42" i="4"/>
  <c r="B42" i="4"/>
  <c r="C42" i="4"/>
  <c r="D42" i="4"/>
  <c r="E42" i="4"/>
  <c r="G42" i="4"/>
  <c r="H42" i="4"/>
  <c r="I42" i="4"/>
  <c r="J42" i="4"/>
  <c r="K42" i="4"/>
  <c r="L42" i="4"/>
  <c r="B43" i="4"/>
  <c r="C43" i="4"/>
  <c r="D43" i="4"/>
  <c r="E43" i="4"/>
  <c r="G43" i="4"/>
  <c r="H43" i="4"/>
  <c r="I43" i="4"/>
  <c r="J43" i="4"/>
  <c r="K43" i="4"/>
  <c r="L43" i="4"/>
  <c r="I6" i="4"/>
  <c r="J6" i="4"/>
  <c r="K6" i="4"/>
  <c r="L6" i="4"/>
  <c r="D6" i="4"/>
  <c r="E6" i="4"/>
  <c r="H6" i="4"/>
  <c r="G6" i="4"/>
  <c r="L5" i="4"/>
  <c r="K5" i="4"/>
  <c r="J5" i="4"/>
  <c r="I5" i="4"/>
  <c r="B6" i="4"/>
  <c r="C6" i="4"/>
  <c r="A6" i="4"/>
  <c r="E5" i="4"/>
  <c r="D5" i="4"/>
  <c r="O10" i="4"/>
  <c r="O9" i="4"/>
  <c r="O8" i="4"/>
  <c r="O5" i="4"/>
</calcChain>
</file>

<file path=xl/sharedStrings.xml><?xml version="1.0" encoding="utf-8"?>
<sst xmlns="http://schemas.openxmlformats.org/spreadsheetml/2006/main" count="34" uniqueCount="27">
  <si>
    <t>x-direction</t>
  </si>
  <si>
    <t>y-direction</t>
  </si>
  <si>
    <t>Mass</t>
  </si>
  <si>
    <t>kg</t>
  </si>
  <si>
    <t>Drag Co</t>
  </si>
  <si>
    <t>Radius</t>
  </si>
  <si>
    <t>m</t>
  </si>
  <si>
    <t>Area</t>
  </si>
  <si>
    <t>m^2</t>
  </si>
  <si>
    <t>Density Air</t>
  </si>
  <si>
    <t>kg/m^3</t>
  </si>
  <si>
    <t>Weight</t>
  </si>
  <si>
    <t>oz.</t>
  </si>
  <si>
    <t>Circumference</t>
  </si>
  <si>
    <t>in.</t>
  </si>
  <si>
    <t>Lacrosse Ball Information</t>
  </si>
  <si>
    <t>meters</t>
  </si>
  <si>
    <t>Time
(s)</t>
  </si>
  <si>
    <t>Position
(m)</t>
  </si>
  <si>
    <t>Velocity
(m/s)</t>
  </si>
  <si>
    <t>Drag Force
(N)</t>
  </si>
  <si>
    <r>
      <t>Acceleration
(m/s</t>
    </r>
    <r>
      <rPr>
        <vertAlign val="superscript"/>
        <sz val="12"/>
        <rFont val="Arial"/>
      </rPr>
      <t>2</t>
    </r>
    <r>
      <rPr>
        <sz val="12"/>
        <rFont val="Arial"/>
        <family val="2"/>
      </rPr>
      <t>)</t>
    </r>
  </si>
  <si>
    <t>Fg
(N)</t>
  </si>
  <si>
    <t>Net Force
(N)</t>
  </si>
  <si>
    <t>A Brief Look at the Force of Drag using Numerical Analysis a.k.a. The Euler Method</t>
  </si>
  <si>
    <t>Difference caused by Drag Force</t>
  </si>
  <si>
    <t>Ideal X Displacement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</si>
</sst>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000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</font>
    <font>
      <b/>
      <sz val="12"/>
      <color theme="1"/>
      <name val="Arial"/>
    </font>
    <font>
      <sz val="14"/>
      <color theme="1"/>
      <name val="Arial"/>
    </font>
    <font>
      <sz val="8"/>
      <name val="Calibri"/>
      <family val="2"/>
      <charset val="129"/>
      <scheme val="minor"/>
    </font>
    <font>
      <vertAlign val="superscript"/>
      <sz val="12"/>
      <name val="Arial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166" fontId="5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6" fontId="10" fillId="0" borderId="0" xfId="0" applyNumberFormat="1" applyFont="1"/>
    <xf numFmtId="0" fontId="10" fillId="0" borderId="0" xfId="0" applyFont="1"/>
    <xf numFmtId="0" fontId="0" fillId="0" borderId="0" xfId="0" applyFont="1"/>
    <xf numFmtId="166" fontId="3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95686</xdr:colOff>
      <xdr:row>27</xdr:row>
      <xdr:rowOff>95686</xdr:rowOff>
    </xdr:from>
    <xdr:to>
      <xdr:col>15</xdr:col>
      <xdr:colOff>721986</xdr:colOff>
      <xdr:row>41</xdr:row>
      <xdr:rowOff>105542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51508" y="5732398"/>
          <a:ext cx="2609588" cy="2689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7"/>
  <sheetViews>
    <sheetView tabSelected="1" zoomScale="146" zoomScaleNormal="146" zoomScalePageLayoutView="146" workbookViewId="0">
      <pane ySplit="4" topLeftCell="A5" activePane="bottomLeft" state="frozen"/>
      <selection pane="bottomLeft" activeCell="A3" sqref="A3:E3"/>
    </sheetView>
  </sheetViews>
  <sheetFormatPr baseColWidth="10" defaultRowHeight="15" x14ac:dyDescent="0"/>
  <cols>
    <col min="1" max="1" width="8.5" bestFit="1" customWidth="1"/>
    <col min="2" max="2" width="11.1640625" bestFit="1" customWidth="1"/>
    <col min="3" max="3" width="13.1640625" customWidth="1"/>
    <col min="4" max="4" width="14.6640625" bestFit="1" customWidth="1"/>
    <col min="5" max="5" width="12.33203125" customWidth="1"/>
    <col min="6" max="6" width="3.5" customWidth="1"/>
    <col min="7" max="7" width="12" customWidth="1"/>
    <col min="8" max="8" width="13.1640625" customWidth="1"/>
    <col min="9" max="9" width="14.6640625" customWidth="1"/>
    <col min="10" max="10" width="8" customWidth="1"/>
    <col min="11" max="11" width="13.33203125" customWidth="1"/>
    <col min="12" max="12" width="12.33203125" customWidth="1"/>
    <col min="13" max="13" width="3.1640625" customWidth="1"/>
    <col min="14" max="14" width="14.1640625" bestFit="1" customWidth="1"/>
    <col min="15" max="15" width="11.83203125" bestFit="1" customWidth="1"/>
  </cols>
  <sheetData>
    <row r="1" spans="1:16" ht="17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3" spans="1:16">
      <c r="A3" s="26" t="s">
        <v>0</v>
      </c>
      <c r="B3" s="26"/>
      <c r="C3" s="26"/>
      <c r="D3" s="26"/>
      <c r="E3" s="26"/>
      <c r="F3" s="3"/>
      <c r="G3" s="27" t="s">
        <v>1</v>
      </c>
      <c r="H3" s="27"/>
      <c r="I3" s="27"/>
      <c r="J3" s="27"/>
      <c r="K3" s="27"/>
      <c r="L3" s="27"/>
      <c r="N3" s="28" t="s">
        <v>15</v>
      </c>
      <c r="O3" s="28"/>
      <c r="P3" s="28"/>
    </row>
    <row r="4" spans="1:16" ht="50" customHeight="1">
      <c r="A4" s="18" t="s">
        <v>17</v>
      </c>
      <c r="B4" s="18" t="s">
        <v>18</v>
      </c>
      <c r="C4" s="18" t="s">
        <v>19</v>
      </c>
      <c r="D4" s="19" t="s">
        <v>20</v>
      </c>
      <c r="E4" s="19" t="s">
        <v>21</v>
      </c>
      <c r="F4" s="6"/>
      <c r="G4" s="18" t="s">
        <v>18</v>
      </c>
      <c r="H4" s="18" t="s">
        <v>19</v>
      </c>
      <c r="I4" s="19" t="s">
        <v>20</v>
      </c>
      <c r="J4" s="19" t="s">
        <v>22</v>
      </c>
      <c r="K4" s="19" t="s">
        <v>23</v>
      </c>
      <c r="L4" s="19" t="s">
        <v>21</v>
      </c>
      <c r="N4" s="14" t="s">
        <v>11</v>
      </c>
      <c r="O4" s="16">
        <v>5.125</v>
      </c>
      <c r="P4" s="15" t="s">
        <v>12</v>
      </c>
    </row>
    <row r="5" spans="1:16">
      <c r="A5" s="11">
        <v>0</v>
      </c>
      <c r="B5" s="9">
        <v>0</v>
      </c>
      <c r="C5" s="9">
        <v>4.4694444400000002</v>
      </c>
      <c r="D5" s="10">
        <f>-0.5*$O$11*C5^2*$O$6*$O$10</f>
        <v>-2.0272985537754435E-2</v>
      </c>
      <c r="E5" s="10">
        <f>D5/$O$5</f>
        <v>-0.1395333621345031</v>
      </c>
      <c r="F5" s="1"/>
      <c r="G5" s="10">
        <v>0</v>
      </c>
      <c r="H5" s="13">
        <v>0</v>
      </c>
      <c r="I5" s="10">
        <f>0.5*$O$11*H5^2*$O$6*$O$10</f>
        <v>0</v>
      </c>
      <c r="J5" s="13">
        <f>-$O$5*9.81</f>
        <v>-1.4253077907895797</v>
      </c>
      <c r="K5" s="13">
        <f>I5+J5</f>
        <v>-1.4253077907895797</v>
      </c>
      <c r="L5" s="10">
        <f>K5/$O$5</f>
        <v>-9.81</v>
      </c>
      <c r="N5" s="14" t="s">
        <v>2</v>
      </c>
      <c r="O5" s="10">
        <f>O4*(1/35.27396)</f>
        <v>0.14529131404582871</v>
      </c>
      <c r="P5" s="15" t="s">
        <v>3</v>
      </c>
    </row>
    <row r="6" spans="1:16">
      <c r="A6" s="11">
        <f>A5+0.01</f>
        <v>0.01</v>
      </c>
      <c r="B6" s="10">
        <f>B5+C5*(A6-A5)+0.5*E5*(A6-A5)^2</f>
        <v>4.4687467731893277E-2</v>
      </c>
      <c r="C6" s="10">
        <f>C5+E5*(A6-A5)</f>
        <v>4.4680491063786549</v>
      </c>
      <c r="D6" s="10">
        <f>-0.5*$O$11*C6^2*$O$6*$O$10</f>
        <v>-2.026032930582234E-2</v>
      </c>
      <c r="E6" s="10">
        <f>D6/$O$5</f>
        <v>-0.13944625278446926</v>
      </c>
      <c r="F6" s="1"/>
      <c r="G6" s="10">
        <f>G5+H5*(A6-A5)+0.5*L5*(A6-A5)^2</f>
        <v>-4.9050000000000005E-4</v>
      </c>
      <c r="H6" s="10">
        <f>H5+L5*(A6-A5)</f>
        <v>-9.8100000000000007E-2</v>
      </c>
      <c r="I6" s="10">
        <f>0.5*$O$11*H6^2*$O$6*$O$10</f>
        <v>9.7667178033192902E-6</v>
      </c>
      <c r="J6" s="13">
        <f>-$O$5*9.81</f>
        <v>-1.4253077907895797</v>
      </c>
      <c r="K6" s="13">
        <f>I6+J6</f>
        <v>-1.4252980240717763</v>
      </c>
      <c r="L6" s="10">
        <f>K6/$O$5</f>
        <v>-9.8099327783779273</v>
      </c>
      <c r="N6" s="14" t="s">
        <v>4</v>
      </c>
      <c r="O6" s="16">
        <v>0.5</v>
      </c>
      <c r="P6" s="15"/>
    </row>
    <row r="7" spans="1:16">
      <c r="A7" s="11">
        <f t="shared" ref="A7:A42" si="0">A6+0.01</f>
        <v>0.02</v>
      </c>
      <c r="B7" s="10">
        <f t="shared" ref="B7:B43" si="1">B6+C6*(A7-A6)+0.5*E6*(A7-A6)^2</f>
        <v>8.9360986483040597E-2</v>
      </c>
      <c r="C7" s="10">
        <f t="shared" ref="C7:C43" si="2">C6+E6*(A7-A6)</f>
        <v>4.4666546438508101</v>
      </c>
      <c r="D7" s="10">
        <f t="shared" ref="D7:D43" si="3">-0.5*$O$11*C7^2*$O$6*$O$10</f>
        <v>-2.0247684923171746E-2</v>
      </c>
      <c r="E7" s="10">
        <f t="shared" ref="E7:E43" si="4">D7/$O$5</f>
        <v>-0.13935922498976844</v>
      </c>
      <c r="F7" s="1"/>
      <c r="G7" s="10">
        <f t="shared" ref="G7:G43" si="5">G6+H6*(A7-A6)+0.5*L6*(A7-A6)^2</f>
        <v>-1.9619966389188967E-3</v>
      </c>
      <c r="H7" s="10">
        <f t="shared" ref="H7:H43" si="6">H6+L6*(A7-A6)</f>
        <v>-0.1961993277837793</v>
      </c>
      <c r="I7" s="10">
        <f t="shared" ref="I7:I43" si="7">0.5*$O$11*H7^2*$O$6*$O$10</f>
        <v>3.9066603513587719E-5</v>
      </c>
      <c r="J7" s="13">
        <f t="shared" ref="J7:J43" si="8">-$O$5*9.81</f>
        <v>-1.4253077907895797</v>
      </c>
      <c r="K7" s="13">
        <f t="shared" ref="K7:K43" si="9">I7+J7</f>
        <v>-1.4252687241860662</v>
      </c>
      <c r="L7" s="10">
        <f t="shared" ref="L7:L43" si="10">K7/$O$5</f>
        <v>-9.8097311153542108</v>
      </c>
      <c r="N7" s="14" t="s">
        <v>13</v>
      </c>
      <c r="O7" s="16">
        <v>7.875</v>
      </c>
      <c r="P7" s="15" t="s">
        <v>14</v>
      </c>
    </row>
    <row r="8" spans="1:16">
      <c r="A8" s="11">
        <f t="shared" si="0"/>
        <v>0.03</v>
      </c>
      <c r="B8" s="10">
        <f t="shared" si="1"/>
        <v>0.13402056496029918</v>
      </c>
      <c r="C8" s="10">
        <f t="shared" si="2"/>
        <v>4.4652610516009128</v>
      </c>
      <c r="D8" s="10">
        <f t="shared" si="3"/>
        <v>-2.0235052375014412E-2</v>
      </c>
      <c r="E8" s="10">
        <f t="shared" si="4"/>
        <v>-0.13927227864861724</v>
      </c>
      <c r="F8" s="1"/>
      <c r="G8" s="10">
        <f t="shared" si="5"/>
        <v>-4.4144764725243995E-3</v>
      </c>
      <c r="H8" s="10">
        <f t="shared" si="6"/>
        <v>-0.29429663893732139</v>
      </c>
      <c r="I8" s="10">
        <f t="shared" si="7"/>
        <v>8.7898452501234268E-5</v>
      </c>
      <c r="J8" s="13">
        <f t="shared" si="8"/>
        <v>-1.4253077907895797</v>
      </c>
      <c r="K8" s="13">
        <f t="shared" si="9"/>
        <v>-1.4252198923370785</v>
      </c>
      <c r="L8" s="10">
        <f t="shared" si="10"/>
        <v>-9.8093950192199824</v>
      </c>
      <c r="N8" s="14" t="s">
        <v>13</v>
      </c>
      <c r="O8" s="13">
        <f>O7*(1/39.37)</f>
        <v>0.20002540005080013</v>
      </c>
      <c r="P8" s="15" t="s">
        <v>6</v>
      </c>
    </row>
    <row r="9" spans="1:16">
      <c r="A9" s="11">
        <f t="shared" si="0"/>
        <v>0.04</v>
      </c>
      <c r="B9" s="10">
        <f t="shared" si="1"/>
        <v>0.17866621186237588</v>
      </c>
      <c r="C9" s="10">
        <f t="shared" si="2"/>
        <v>4.463868328814427</v>
      </c>
      <c r="D9" s="10">
        <f t="shared" si="3"/>
        <v>-2.0222431646585156E-2</v>
      </c>
      <c r="E9" s="10">
        <f t="shared" si="4"/>
        <v>-0.13918541365939102</v>
      </c>
      <c r="F9" s="1"/>
      <c r="G9" s="10">
        <f t="shared" si="5"/>
        <v>-7.8479126128586131E-3</v>
      </c>
      <c r="H9" s="10">
        <f t="shared" si="6"/>
        <v>-0.39239058912952124</v>
      </c>
      <c r="I9" s="10">
        <f t="shared" si="7"/>
        <v>1.5625998946358136E-4</v>
      </c>
      <c r="J9" s="13">
        <f t="shared" si="8"/>
        <v>-1.4253077907895797</v>
      </c>
      <c r="K9" s="13">
        <f t="shared" si="9"/>
        <v>-1.4251515308001161</v>
      </c>
      <c r="L9" s="10">
        <f t="shared" si="10"/>
        <v>-9.8089245056355256</v>
      </c>
      <c r="N9" s="14" t="s">
        <v>5</v>
      </c>
      <c r="O9" s="17">
        <f>O8/(2*PI())</f>
        <v>3.1835031162018697E-2</v>
      </c>
      <c r="P9" s="15" t="s">
        <v>6</v>
      </c>
    </row>
    <row r="10" spans="1:16">
      <c r="A10" s="11">
        <f t="shared" si="0"/>
        <v>0.05</v>
      </c>
      <c r="B10" s="10">
        <f t="shared" si="1"/>
        <v>0.22329793587983718</v>
      </c>
      <c r="C10" s="10">
        <f t="shared" si="2"/>
        <v>4.4624764746778327</v>
      </c>
      <c r="D10" s="10">
        <f t="shared" si="3"/>
        <v>-2.0209822723141806E-2</v>
      </c>
      <c r="E10" s="10">
        <f t="shared" si="4"/>
        <v>-0.13909862992062344</v>
      </c>
      <c r="F10" s="1"/>
      <c r="G10" s="10">
        <f t="shared" si="5"/>
        <v>-1.2262264729435602E-2</v>
      </c>
      <c r="H10" s="10">
        <f t="shared" si="6"/>
        <v>-0.49047983418587648</v>
      </c>
      <c r="I10" s="10">
        <f t="shared" si="7"/>
        <v>2.4414786865411783E-4</v>
      </c>
      <c r="J10" s="13">
        <f t="shared" si="8"/>
        <v>-1.4253077907895797</v>
      </c>
      <c r="K10" s="13">
        <f t="shared" si="9"/>
        <v>-1.4250636429209256</v>
      </c>
      <c r="L10" s="10">
        <f t="shared" si="10"/>
        <v>-9.8083195976286852</v>
      </c>
      <c r="N10" s="14" t="s">
        <v>7</v>
      </c>
      <c r="O10" s="17">
        <f>PI()*O9^2</f>
        <v>3.1839074219062393E-3</v>
      </c>
      <c r="P10" s="15" t="s">
        <v>8</v>
      </c>
    </row>
    <row r="11" spans="1:16">
      <c r="A11" s="11">
        <f t="shared" si="0"/>
        <v>6.0000000000000005E-2</v>
      </c>
      <c r="B11" s="10">
        <f t="shared" si="1"/>
        <v>0.26791574569511944</v>
      </c>
      <c r="C11" s="10">
        <f t="shared" si="2"/>
        <v>4.4610854883786262</v>
      </c>
      <c r="D11" s="10">
        <f t="shared" si="3"/>
        <v>-2.019722558996518E-2</v>
      </c>
      <c r="E11" s="10">
        <f t="shared" si="4"/>
        <v>-0.13901192733100648</v>
      </c>
      <c r="F11" s="1"/>
      <c r="G11" s="10">
        <f t="shared" si="5"/>
        <v>-1.7657479051175803E-2</v>
      </c>
      <c r="H11" s="10">
        <f t="shared" si="6"/>
        <v>-0.58856303016216338</v>
      </c>
      <c r="I11" s="10">
        <f t="shared" si="7"/>
        <v>3.5155767423644902E-4</v>
      </c>
      <c r="J11" s="13">
        <f t="shared" si="8"/>
        <v>-1.4253077907895797</v>
      </c>
      <c r="K11" s="13">
        <f t="shared" si="9"/>
        <v>-1.4249562331153431</v>
      </c>
      <c r="L11" s="10">
        <f t="shared" si="10"/>
        <v>-9.807580325592447</v>
      </c>
      <c r="N11" s="14" t="s">
        <v>9</v>
      </c>
      <c r="O11" s="16">
        <v>1.2749999999999999</v>
      </c>
      <c r="P11" s="15" t="s">
        <v>10</v>
      </c>
    </row>
    <row r="12" spans="1:16">
      <c r="A12" s="11">
        <f t="shared" si="0"/>
        <v>7.0000000000000007E-2</v>
      </c>
      <c r="B12" s="10">
        <f t="shared" si="1"/>
        <v>0.31251964998253912</v>
      </c>
      <c r="C12" s="10">
        <f t="shared" si="2"/>
        <v>4.4596953691053161</v>
      </c>
      <c r="D12" s="10">
        <f t="shared" si="3"/>
        <v>-2.0184640232359045E-2</v>
      </c>
      <c r="E12" s="10">
        <f t="shared" si="4"/>
        <v>-0.13892530578939</v>
      </c>
      <c r="F12" s="1"/>
      <c r="G12" s="10">
        <f t="shared" si="5"/>
        <v>-2.4033488369077059E-2</v>
      </c>
      <c r="H12" s="10">
        <f t="shared" si="6"/>
        <v>-0.68663883341808785</v>
      </c>
      <c r="I12" s="10">
        <f t="shared" si="7"/>
        <v>4.7848392076285879E-4</v>
      </c>
      <c r="J12" s="13">
        <f t="shared" si="8"/>
        <v>-1.4253077907895797</v>
      </c>
      <c r="K12" s="13">
        <f t="shared" si="9"/>
        <v>-1.4248293068688169</v>
      </c>
      <c r="L12" s="10">
        <f t="shared" si="10"/>
        <v>-9.8067067272816342</v>
      </c>
    </row>
    <row r="13" spans="1:16">
      <c r="A13" s="11">
        <f t="shared" si="0"/>
        <v>0.08</v>
      </c>
      <c r="B13" s="10">
        <f t="shared" si="1"/>
        <v>0.35710965740830281</v>
      </c>
      <c r="C13" s="10">
        <f t="shared" si="2"/>
        <v>4.4583061160474218</v>
      </c>
      <c r="D13" s="10">
        <f t="shared" si="3"/>
        <v>-2.0172066635650035E-2</v>
      </c>
      <c r="E13" s="10">
        <f t="shared" si="4"/>
        <v>-0.13883876519478125</v>
      </c>
      <c r="F13" s="1"/>
      <c r="G13" s="10">
        <f t="shared" si="5"/>
        <v>-3.1390212039622015E-2</v>
      </c>
      <c r="H13" s="10">
        <f t="shared" si="6"/>
        <v>-0.78470590069090418</v>
      </c>
      <c r="I13" s="10">
        <f t="shared" si="7"/>
        <v>6.2492005377739307E-4</v>
      </c>
      <c r="J13" s="13">
        <f t="shared" si="8"/>
        <v>-1.4253077907895797</v>
      </c>
      <c r="K13" s="13">
        <f t="shared" si="9"/>
        <v>-1.4246828707358024</v>
      </c>
      <c r="L13" s="10">
        <f t="shared" si="10"/>
        <v>-9.8056988478087543</v>
      </c>
      <c r="N13" s="2"/>
      <c r="O13" s="2"/>
      <c r="P13" s="2"/>
    </row>
    <row r="14" spans="1:16">
      <c r="A14" s="11">
        <f t="shared" si="0"/>
        <v>0.09</v>
      </c>
      <c r="B14" s="10">
        <f t="shared" si="1"/>
        <v>0.40168577663051724</v>
      </c>
      <c r="C14" s="10">
        <f t="shared" si="2"/>
        <v>4.4569177283954744</v>
      </c>
      <c r="D14" s="10">
        <f t="shared" si="3"/>
        <v>-2.0159504785187653E-2</v>
      </c>
      <c r="E14" s="10">
        <f t="shared" si="4"/>
        <v>-0.13875230544634495</v>
      </c>
      <c r="F14" s="1"/>
      <c r="G14" s="10">
        <f t="shared" si="5"/>
        <v>-3.9727555988921491E-2</v>
      </c>
      <c r="H14" s="10">
        <f t="shared" si="6"/>
        <v>-0.8827628891689917</v>
      </c>
      <c r="I14" s="10">
        <f t="shared" si="7"/>
        <v>7.9085845054335129E-4</v>
      </c>
      <c r="J14" s="13">
        <f t="shared" si="8"/>
        <v>-1.4253077907895797</v>
      </c>
      <c r="K14" s="13">
        <f t="shared" si="9"/>
        <v>-1.4245169323390363</v>
      </c>
      <c r="L14" s="10">
        <f t="shared" si="10"/>
        <v>-9.8045567396390005</v>
      </c>
    </row>
    <row r="15" spans="1:16">
      <c r="A15" s="11">
        <f t="shared" si="0"/>
        <v>9.9999999999999992E-2</v>
      </c>
      <c r="B15" s="10">
        <f t="shared" si="1"/>
        <v>0.44624801629919963</v>
      </c>
      <c r="C15" s="10">
        <f t="shared" si="2"/>
        <v>4.4555302053410113</v>
      </c>
      <c r="D15" s="10">
        <f t="shared" si="3"/>
        <v>-2.0146954666344186E-2</v>
      </c>
      <c r="E15" s="10">
        <f t="shared" si="4"/>
        <v>-0.13866592644340256</v>
      </c>
      <c r="F15" s="1"/>
      <c r="G15" s="10">
        <f t="shared" si="5"/>
        <v>-4.9045412717593356E-2</v>
      </c>
      <c r="H15" s="10">
        <f t="shared" si="6"/>
        <v>-0.98080845656538163</v>
      </c>
      <c r="I15" s="10">
        <f t="shared" si="7"/>
        <v>9.7629042089504309E-4</v>
      </c>
      <c r="J15" s="13">
        <f t="shared" si="8"/>
        <v>-1.4253077907895797</v>
      </c>
      <c r="K15" s="13">
        <f t="shared" si="9"/>
        <v>-1.4243315003686847</v>
      </c>
      <c r="L15" s="10">
        <f t="shared" si="10"/>
        <v>-9.8032804625843841</v>
      </c>
    </row>
    <row r="16" spans="1:16">
      <c r="A16" s="11">
        <f t="shared" si="0"/>
        <v>0.10999999999999999</v>
      </c>
      <c r="B16" s="10">
        <f t="shared" si="1"/>
        <v>0.49079638505628753</v>
      </c>
      <c r="C16" s="10">
        <f t="shared" si="2"/>
        <v>4.454143546076577</v>
      </c>
      <c r="D16" s="10">
        <f t="shared" si="3"/>
        <v>-2.0134416264514707E-2</v>
      </c>
      <c r="E16" s="10">
        <f t="shared" si="4"/>
        <v>-0.13857962808543242</v>
      </c>
      <c r="F16" s="1"/>
      <c r="G16" s="10">
        <f t="shared" si="5"/>
        <v>-5.9343661306376388E-2</v>
      </c>
      <c r="H16" s="10">
        <f t="shared" si="6"/>
        <v>-1.0788412611912255</v>
      </c>
      <c r="I16" s="10">
        <f t="shared" si="7"/>
        <v>1.1812062082136505E-3</v>
      </c>
      <c r="J16" s="13">
        <f t="shared" si="8"/>
        <v>-1.4253077907895797</v>
      </c>
      <c r="K16" s="13">
        <f t="shared" si="9"/>
        <v>-1.424126584581366</v>
      </c>
      <c r="L16" s="10">
        <f t="shared" si="10"/>
        <v>-9.8018700837970183</v>
      </c>
    </row>
    <row r="17" spans="1:15">
      <c r="A17" s="11">
        <f t="shared" si="0"/>
        <v>0.11999999999999998</v>
      </c>
      <c r="B17" s="10">
        <f t="shared" si="1"/>
        <v>0.53533089153564895</v>
      </c>
      <c r="C17" s="10">
        <f t="shared" si="2"/>
        <v>4.4527577497957225</v>
      </c>
      <c r="D17" s="10">
        <f t="shared" si="3"/>
        <v>-2.0121889565117009E-2</v>
      </c>
      <c r="E17" s="10">
        <f t="shared" si="4"/>
        <v>-0.13849341027206924</v>
      </c>
      <c r="F17" s="1"/>
      <c r="G17" s="10">
        <f t="shared" si="5"/>
        <v>-7.0622167422478496E-2</v>
      </c>
      <c r="H17" s="10">
        <f t="shared" si="6"/>
        <v>-1.1768599620291955</v>
      </c>
      <c r="I17" s="10">
        <f t="shared" si="7"/>
        <v>1.4055949905270012E-3</v>
      </c>
      <c r="J17" s="13">
        <f t="shared" si="8"/>
        <v>-1.4253077907895797</v>
      </c>
      <c r="K17" s="13">
        <f t="shared" si="9"/>
        <v>-1.4239021957990528</v>
      </c>
      <c r="L17" s="10">
        <f t="shared" si="10"/>
        <v>-9.8003256777615526</v>
      </c>
    </row>
    <row r="18" spans="1:15">
      <c r="A18" s="11">
        <f t="shared" si="0"/>
        <v>0.12999999999999998</v>
      </c>
      <c r="B18" s="10">
        <f t="shared" si="1"/>
        <v>0.57985154436309261</v>
      </c>
      <c r="C18" s="10">
        <f t="shared" si="2"/>
        <v>4.4513728156930021</v>
      </c>
      <c r="D18" s="10">
        <f t="shared" si="3"/>
        <v>-2.0109374553591557E-2</v>
      </c>
      <c r="E18" s="10">
        <f t="shared" si="4"/>
        <v>-0.1384072729031037</v>
      </c>
      <c r="F18" s="1"/>
      <c r="G18" s="10">
        <f t="shared" si="5"/>
        <v>-8.2880783326658519E-2</v>
      </c>
      <c r="H18" s="10">
        <f t="shared" si="6"/>
        <v>-1.274863218806811</v>
      </c>
      <c r="I18" s="10">
        <f t="shared" si="7"/>
        <v>1.6494448817330439E-3</v>
      </c>
      <c r="J18" s="13">
        <f t="shared" si="8"/>
        <v>-1.4253077907895797</v>
      </c>
      <c r="K18" s="13">
        <f t="shared" si="9"/>
        <v>-1.4236583459078467</v>
      </c>
      <c r="L18" s="10">
        <f t="shared" si="10"/>
        <v>-9.7986473262867406</v>
      </c>
    </row>
    <row r="19" spans="1:15">
      <c r="A19" s="11">
        <f t="shared" si="0"/>
        <v>0.13999999999999999</v>
      </c>
      <c r="B19" s="10">
        <f t="shared" si="1"/>
        <v>0.62435835215637758</v>
      </c>
      <c r="C19" s="10">
        <f t="shared" si="2"/>
        <v>4.4499887429639715</v>
      </c>
      <c r="D19" s="10">
        <f t="shared" si="3"/>
        <v>-2.0096871215401452E-2</v>
      </c>
      <c r="E19" s="10">
        <f t="shared" si="4"/>
        <v>-0.1383212158784824</v>
      </c>
      <c r="F19" s="1"/>
      <c r="G19" s="10">
        <f t="shared" si="5"/>
        <v>-9.6119347881040984E-2</v>
      </c>
      <c r="H19" s="10">
        <f t="shared" si="6"/>
        <v>-1.3728496920696784</v>
      </c>
      <c r="I19" s="10">
        <f t="shared" si="7"/>
        <v>1.9127429329467806E-3</v>
      </c>
      <c r="J19" s="13">
        <f t="shared" si="8"/>
        <v>-1.4253077907895797</v>
      </c>
      <c r="K19" s="13">
        <f t="shared" si="9"/>
        <v>-1.4233950478566328</v>
      </c>
      <c r="L19" s="10">
        <f t="shared" si="10"/>
        <v>-9.7968351184961868</v>
      </c>
    </row>
    <row r="20" spans="1:15">
      <c r="A20" s="11">
        <f t="shared" si="0"/>
        <v>0.15</v>
      </c>
      <c r="B20" s="10">
        <f t="shared" si="1"/>
        <v>0.66885132352522336</v>
      </c>
      <c r="C20" s="10">
        <f t="shared" si="2"/>
        <v>4.4486055308051871</v>
      </c>
      <c r="D20" s="10">
        <f t="shared" si="3"/>
        <v>-2.0084379536032392E-2</v>
      </c>
      <c r="E20" s="10">
        <f t="shared" si="4"/>
        <v>-0.13823523909830734</v>
      </c>
      <c r="F20" s="1"/>
      <c r="G20" s="10">
        <f t="shared" si="5"/>
        <v>-0.1103376865576626</v>
      </c>
      <c r="H20" s="10">
        <f t="shared" si="6"/>
        <v>-1.4708180432546405</v>
      </c>
      <c r="I20" s="10">
        <f t="shared" si="7"/>
        <v>2.1954751339704022E-3</v>
      </c>
      <c r="J20" s="13">
        <f t="shared" si="8"/>
        <v>-1.4253077907895797</v>
      </c>
      <c r="K20" s="13">
        <f t="shared" si="9"/>
        <v>-1.4231123156556094</v>
      </c>
      <c r="L20" s="10">
        <f t="shared" si="10"/>
        <v>-9.7948891508182125</v>
      </c>
    </row>
    <row r="21" spans="1:15">
      <c r="A21" s="11">
        <f t="shared" si="0"/>
        <v>0.16</v>
      </c>
      <c r="B21" s="10">
        <f t="shared" si="1"/>
        <v>0.71333046707132042</v>
      </c>
      <c r="C21" s="10">
        <f t="shared" si="2"/>
        <v>4.4472231784142036</v>
      </c>
      <c r="D21" s="10">
        <f t="shared" si="3"/>
        <v>-2.007189950099262E-2</v>
      </c>
      <c r="E21" s="10">
        <f t="shared" si="4"/>
        <v>-0.13814934246283583</v>
      </c>
      <c r="F21" s="1"/>
      <c r="G21" s="10">
        <f t="shared" si="5"/>
        <v>-0.12553561144774994</v>
      </c>
      <c r="H21" s="10">
        <f t="shared" si="6"/>
        <v>-1.5687669347628228</v>
      </c>
      <c r="I21" s="10">
        <f t="shared" si="7"/>
        <v>2.497626414886326E-3</v>
      </c>
      <c r="J21" s="13">
        <f t="shared" si="8"/>
        <v>-1.4253077907895797</v>
      </c>
      <c r="K21" s="13">
        <f t="shared" si="9"/>
        <v>-1.4228101643746933</v>
      </c>
      <c r="L21" s="10">
        <f t="shared" si="10"/>
        <v>-9.7928095269748994</v>
      </c>
    </row>
    <row r="22" spans="1:15">
      <c r="A22" s="11">
        <f t="shared" si="0"/>
        <v>0.17</v>
      </c>
      <c r="B22" s="10">
        <f t="shared" si="1"/>
        <v>0.7577957913883393</v>
      </c>
      <c r="C22" s="10">
        <f t="shared" si="2"/>
        <v>4.445841684989575</v>
      </c>
      <c r="D22" s="10">
        <f t="shared" si="3"/>
        <v>-2.0059431095812912E-2</v>
      </c>
      <c r="E22" s="10">
        <f t="shared" si="4"/>
        <v>-0.13806352587248016</v>
      </c>
      <c r="F22" s="1"/>
      <c r="G22" s="10">
        <f t="shared" si="5"/>
        <v>-0.14171292127172694</v>
      </c>
      <c r="H22" s="10">
        <f t="shared" si="6"/>
        <v>-1.6666950300325718</v>
      </c>
      <c r="I22" s="10">
        <f t="shared" si="7"/>
        <v>2.8191806477728424E-3</v>
      </c>
      <c r="J22" s="13">
        <f t="shared" si="8"/>
        <v>-1.4253077907895797</v>
      </c>
      <c r="K22" s="13">
        <f t="shared" si="9"/>
        <v>-1.4224886101418068</v>
      </c>
      <c r="L22" s="10">
        <f t="shared" si="10"/>
        <v>-9.7905963579702799</v>
      </c>
    </row>
    <row r="23" spans="1:15">
      <c r="A23" s="11">
        <f t="shared" si="0"/>
        <v>0.18000000000000002</v>
      </c>
      <c r="B23" s="10">
        <f t="shared" si="1"/>
        <v>0.80224730506194153</v>
      </c>
      <c r="C23" s="10">
        <f t="shared" si="2"/>
        <v>4.4444610497308501</v>
      </c>
      <c r="D23" s="10">
        <f t="shared" si="3"/>
        <v>-2.0046974306046492E-2</v>
      </c>
      <c r="E23" s="10">
        <f t="shared" si="4"/>
        <v>-0.13797778922780718</v>
      </c>
      <c r="F23" s="1"/>
      <c r="G23" s="10">
        <f t="shared" si="5"/>
        <v>-0.15886940138995118</v>
      </c>
      <c r="H23" s="10">
        <f t="shared" si="6"/>
        <v>-1.7646009936122746</v>
      </c>
      <c r="I23" s="10">
        <f t="shared" si="7"/>
        <v>3.1601206485420141E-3</v>
      </c>
      <c r="J23" s="13">
        <f t="shared" si="8"/>
        <v>-1.4253077907895797</v>
      </c>
      <c r="K23" s="13">
        <f t="shared" si="9"/>
        <v>-1.4221476701410376</v>
      </c>
      <c r="L23" s="10">
        <f t="shared" si="10"/>
        <v>-9.7882497620776885</v>
      </c>
      <c r="N23" s="22" t="s">
        <v>26</v>
      </c>
      <c r="O23" s="22"/>
    </row>
    <row r="24" spans="1:15">
      <c r="A24" s="11">
        <f t="shared" si="0"/>
        <v>0.19000000000000003</v>
      </c>
      <c r="B24" s="10">
        <f t="shared" si="1"/>
        <v>0.84668501666978868</v>
      </c>
      <c r="C24" s="10">
        <f t="shared" si="2"/>
        <v>4.4430812718385724</v>
      </c>
      <c r="D24" s="10">
        <f t="shared" si="3"/>
        <v>-2.003452911726903E-2</v>
      </c>
      <c r="E24" s="10">
        <f t="shared" si="4"/>
        <v>-0.13789213242953816</v>
      </c>
      <c r="F24" s="1"/>
      <c r="G24" s="10">
        <f t="shared" si="5"/>
        <v>-0.17700482381417781</v>
      </c>
      <c r="H24" s="10">
        <f t="shared" si="6"/>
        <v>-1.8624834912330517</v>
      </c>
      <c r="I24" s="10">
        <f t="shared" si="7"/>
        <v>3.5204281788994798E-3</v>
      </c>
      <c r="J24" s="13">
        <f t="shared" si="8"/>
        <v>-1.4253077907895797</v>
      </c>
      <c r="K24" s="13">
        <f t="shared" si="9"/>
        <v>-1.4217873626106803</v>
      </c>
      <c r="L24" s="10">
        <f t="shared" si="10"/>
        <v>-9.7857698648262694</v>
      </c>
      <c r="N24" s="22">
        <v>1.6884300000000001</v>
      </c>
      <c r="O24" s="22" t="s">
        <v>16</v>
      </c>
    </row>
    <row r="25" spans="1:15">
      <c r="A25" s="11">
        <f t="shared" si="0"/>
        <v>0.20000000000000004</v>
      </c>
      <c r="B25" s="10">
        <f t="shared" si="1"/>
        <v>0.89110893478155295</v>
      </c>
      <c r="C25" s="10">
        <f t="shared" si="2"/>
        <v>4.4417023505142774</v>
      </c>
      <c r="D25" s="10">
        <f t="shared" si="3"/>
        <v>-2.0022095515078563E-2</v>
      </c>
      <c r="E25" s="10">
        <f t="shared" si="4"/>
        <v>-0.13780655537854841</v>
      </c>
      <c r="F25" s="1"/>
      <c r="G25" s="10">
        <f t="shared" si="5"/>
        <v>-0.19611894721974965</v>
      </c>
      <c r="H25" s="10">
        <f t="shared" si="6"/>
        <v>-1.9603411898813146</v>
      </c>
      <c r="I25" s="10">
        <f t="shared" si="7"/>
        <v>3.900083948425774E-3</v>
      </c>
      <c r="J25" s="13">
        <f t="shared" si="8"/>
        <v>-1.4253077907895797</v>
      </c>
      <c r="K25" s="13">
        <f t="shared" si="9"/>
        <v>-1.4214077068411539</v>
      </c>
      <c r="L25" s="10">
        <f t="shared" si="10"/>
        <v>-9.783156798986651</v>
      </c>
      <c r="N25" s="22"/>
      <c r="O25" s="22"/>
    </row>
    <row r="26" spans="1:15">
      <c r="A26" s="11">
        <f t="shared" si="0"/>
        <v>0.21000000000000005</v>
      </c>
      <c r="B26" s="10">
        <f t="shared" si="1"/>
        <v>0.93551906795892681</v>
      </c>
      <c r="C26" s="10">
        <f t="shared" si="2"/>
        <v>4.440324284960492</v>
      </c>
      <c r="D26" s="10">
        <f t="shared" si="3"/>
        <v>-2.0009673485095466E-2</v>
      </c>
      <c r="E26" s="10">
        <f t="shared" si="4"/>
        <v>-0.13772105797586695</v>
      </c>
      <c r="F26" s="1"/>
      <c r="G26" s="10">
        <f t="shared" si="5"/>
        <v>-0.21621151695851212</v>
      </c>
      <c r="H26" s="10">
        <f t="shared" si="6"/>
        <v>-2.0581727578711813</v>
      </c>
      <c r="I26" s="10">
        <f t="shared" si="7"/>
        <v>4.299067616778755E-3</v>
      </c>
      <c r="J26" s="13">
        <f t="shared" si="8"/>
        <v>-1.4253077907895797</v>
      </c>
      <c r="K26" s="13">
        <f t="shared" si="9"/>
        <v>-1.421008723172801</v>
      </c>
      <c r="L26" s="10">
        <f t="shared" si="10"/>
        <v>-9.7804107045557966</v>
      </c>
      <c r="N26" s="21" t="s">
        <v>25</v>
      </c>
      <c r="O26" s="21"/>
    </row>
    <row r="27" spans="1:15">
      <c r="A27" s="11">
        <f t="shared" si="0"/>
        <v>0.22000000000000006</v>
      </c>
      <c r="B27" s="10">
        <f t="shared" si="1"/>
        <v>0.97991542475563298</v>
      </c>
      <c r="C27" s="10">
        <f t="shared" si="2"/>
        <v>4.4389470743807333</v>
      </c>
      <c r="D27" s="10">
        <f t="shared" si="3"/>
        <v>-1.9997263012962434E-2</v>
      </c>
      <c r="E27" s="10">
        <f t="shared" si="4"/>
        <v>-0.13763564012267637</v>
      </c>
      <c r="F27" s="1"/>
      <c r="G27" s="10">
        <f t="shared" si="5"/>
        <v>-0.23728226507245173</v>
      </c>
      <c r="H27" s="10">
        <f t="shared" si="6"/>
        <v>-2.1559768649167395</v>
      </c>
      <c r="I27" s="10">
        <f t="shared" si="7"/>
        <v>4.7173577960167084E-3</v>
      </c>
      <c r="J27" s="13">
        <f t="shared" si="8"/>
        <v>-1.4253077907895797</v>
      </c>
      <c r="K27" s="13">
        <f t="shared" si="9"/>
        <v>-1.420590432993563</v>
      </c>
      <c r="L27" s="10">
        <f t="shared" si="10"/>
        <v>-9.7775317287409997</v>
      </c>
      <c r="N27" s="20">
        <f>N24-B43</f>
        <v>8.5911256421431492E-3</v>
      </c>
      <c r="O27" s="21" t="s">
        <v>16</v>
      </c>
    </row>
    <row r="28" spans="1:15">
      <c r="A28" s="11">
        <f t="shared" si="0"/>
        <v>0.23000000000000007</v>
      </c>
      <c r="B28" s="10">
        <f t="shared" si="1"/>
        <v>1.0242980137174342</v>
      </c>
      <c r="C28" s="10">
        <f t="shared" si="2"/>
        <v>4.437570717979507</v>
      </c>
      <c r="D28" s="10">
        <f t="shared" si="3"/>
        <v>-1.9984864084344429E-2</v>
      </c>
      <c r="E28" s="10">
        <f t="shared" si="4"/>
        <v>-0.1375503017203126</v>
      </c>
      <c r="F28" s="1"/>
      <c r="G28" s="10">
        <f t="shared" si="5"/>
        <v>-0.25933091030805616</v>
      </c>
      <c r="H28" s="10">
        <f t="shared" si="6"/>
        <v>-2.2537521822041495</v>
      </c>
      <c r="I28" s="10">
        <f t="shared" si="7"/>
        <v>5.154932053041671E-3</v>
      </c>
      <c r="J28" s="13">
        <f t="shared" si="8"/>
        <v>-1.4253077907895797</v>
      </c>
      <c r="K28" s="13">
        <f t="shared" si="9"/>
        <v>-1.420152858736538</v>
      </c>
      <c r="L28" s="10">
        <f t="shared" si="10"/>
        <v>-9.7745200259430813</v>
      </c>
      <c r="N28" s="23"/>
      <c r="O28" s="22"/>
    </row>
    <row r="29" spans="1:15">
      <c r="A29" s="11">
        <f t="shared" si="0"/>
        <v>0.24000000000000007</v>
      </c>
      <c r="B29" s="10">
        <f t="shared" si="1"/>
        <v>1.0686668433821433</v>
      </c>
      <c r="C29" s="10">
        <f t="shared" si="2"/>
        <v>4.4361952149623036</v>
      </c>
      <c r="D29" s="10">
        <f t="shared" si="3"/>
        <v>-1.9972476684928596E-2</v>
      </c>
      <c r="E29" s="10">
        <f t="shared" si="4"/>
        <v>-0.13746504267026419</v>
      </c>
      <c r="F29" s="1"/>
      <c r="G29" s="10">
        <f t="shared" si="5"/>
        <v>-0.28235715813139484</v>
      </c>
      <c r="H29" s="10">
        <f t="shared" si="6"/>
        <v>-2.3514973824635805</v>
      </c>
      <c r="I29" s="10">
        <f t="shared" si="7"/>
        <v>5.6117669121624886E-3</v>
      </c>
      <c r="J29" s="13">
        <f t="shared" si="8"/>
        <v>-1.4253077907895797</v>
      </c>
      <c r="K29" s="13">
        <f t="shared" si="9"/>
        <v>-1.4196960238774172</v>
      </c>
      <c r="L29" s="10">
        <f t="shared" si="10"/>
        <v>-9.7713757577387437</v>
      </c>
      <c r="N29" s="22"/>
      <c r="O29" s="22"/>
    </row>
    <row r="30" spans="1:15">
      <c r="A30" s="11">
        <f t="shared" si="0"/>
        <v>0.25000000000000006</v>
      </c>
      <c r="B30" s="10">
        <f t="shared" si="1"/>
        <v>1.1130219222796329</v>
      </c>
      <c r="C30" s="10">
        <f t="shared" si="2"/>
        <v>4.4348205645356007</v>
      </c>
      <c r="D30" s="10">
        <f t="shared" si="3"/>
        <v>-1.9960100800424294E-2</v>
      </c>
      <c r="E30" s="10">
        <f t="shared" si="4"/>
        <v>-0.13737986287417259</v>
      </c>
      <c r="F30" s="1"/>
      <c r="G30" s="10">
        <f t="shared" si="5"/>
        <v>-0.30636070074391752</v>
      </c>
      <c r="H30" s="10">
        <f t="shared" si="6"/>
        <v>-2.4492111400409677</v>
      </c>
      <c r="I30" s="10">
        <f t="shared" si="7"/>
        <v>6.0878378577771172E-3</v>
      </c>
      <c r="J30" s="13">
        <f t="shared" si="8"/>
        <v>-1.4253077907895797</v>
      </c>
      <c r="K30" s="13">
        <f t="shared" si="9"/>
        <v>-1.4192199529318026</v>
      </c>
      <c r="L30" s="10">
        <f t="shared" si="10"/>
        <v>-9.768099092862105</v>
      </c>
      <c r="N30" s="4"/>
      <c r="O30" s="22"/>
    </row>
    <row r="31" spans="1:15">
      <c r="A31" s="11">
        <f t="shared" si="0"/>
        <v>0.26000000000000006</v>
      </c>
      <c r="B31" s="10">
        <f t="shared" si="1"/>
        <v>1.1573632589318454</v>
      </c>
      <c r="C31" s="10">
        <f t="shared" si="2"/>
        <v>4.4334467659068588</v>
      </c>
      <c r="D31" s="10">
        <f t="shared" si="3"/>
        <v>-1.9947736416563E-2</v>
      </c>
      <c r="E31" s="10">
        <f t="shared" si="4"/>
        <v>-0.13729476223383152</v>
      </c>
      <c r="F31" s="1"/>
      <c r="G31" s="10">
        <f t="shared" si="5"/>
        <v>-0.3313412170989703</v>
      </c>
      <c r="H31" s="10">
        <f t="shared" si="6"/>
        <v>-2.5468921309695887</v>
      </c>
      <c r="I31" s="10">
        <f t="shared" si="7"/>
        <v>6.5831193371736355E-3</v>
      </c>
      <c r="J31" s="13">
        <f t="shared" si="8"/>
        <v>-1.4253077907895797</v>
      </c>
      <c r="K31" s="13">
        <f t="shared" si="9"/>
        <v>-1.418724671452406</v>
      </c>
      <c r="L31" s="10">
        <f t="shared" si="10"/>
        <v>-9.764690207185426</v>
      </c>
      <c r="N31" s="24"/>
      <c r="O31" s="22"/>
    </row>
    <row r="32" spans="1:15">
      <c r="A32" s="11">
        <f t="shared" si="0"/>
        <v>0.27000000000000007</v>
      </c>
      <c r="B32" s="10">
        <f t="shared" si="1"/>
        <v>1.2016908618528024</v>
      </c>
      <c r="C32" s="10">
        <f t="shared" si="2"/>
        <v>4.4320738182845201</v>
      </c>
      <c r="D32" s="10">
        <f t="shared" si="3"/>
        <v>-1.9935383519098293E-2</v>
      </c>
      <c r="E32" s="10">
        <f t="shared" si="4"/>
        <v>-0.13720974065118682</v>
      </c>
      <c r="F32" s="1"/>
      <c r="G32" s="10">
        <f t="shared" si="5"/>
        <v>-0.3572983729190255</v>
      </c>
      <c r="H32" s="10">
        <f t="shared" si="6"/>
        <v>-2.6445390330414429</v>
      </c>
      <c r="I32" s="10">
        <f t="shared" si="7"/>
        <v>7.097584763449398E-3</v>
      </c>
      <c r="J32" s="13">
        <f t="shared" si="8"/>
        <v>-1.4253077907895797</v>
      </c>
      <c r="K32" s="13">
        <f t="shared" si="9"/>
        <v>-1.4182102060261303</v>
      </c>
      <c r="L32" s="10">
        <f t="shared" si="10"/>
        <v>-9.7611492836990212</v>
      </c>
      <c r="N32" s="22"/>
      <c r="O32" s="22"/>
    </row>
    <row r="33" spans="1:15">
      <c r="A33" s="11">
        <f t="shared" si="0"/>
        <v>0.28000000000000008</v>
      </c>
      <c r="B33" s="10">
        <f t="shared" si="1"/>
        <v>1.2460047395486151</v>
      </c>
      <c r="C33" s="10">
        <f t="shared" si="2"/>
        <v>4.430701720878008</v>
      </c>
      <c r="D33" s="10">
        <f t="shared" si="3"/>
        <v>-1.9923042093805812E-2</v>
      </c>
      <c r="E33" s="10">
        <f t="shared" si="4"/>
        <v>-0.1371247980283361</v>
      </c>
      <c r="F33" s="1"/>
      <c r="G33" s="10">
        <f t="shared" si="5"/>
        <v>-0.38423182071362488</v>
      </c>
      <c r="H33" s="10">
        <f t="shared" si="6"/>
        <v>-2.7421505258784333</v>
      </c>
      <c r="I33" s="10">
        <f t="shared" si="7"/>
        <v>7.6312065185478103E-3</v>
      </c>
      <c r="J33" s="13">
        <f t="shared" si="8"/>
        <v>-1.4253077907895797</v>
      </c>
      <c r="K33" s="13">
        <f t="shared" si="9"/>
        <v>-1.4176765842710319</v>
      </c>
      <c r="L33" s="10">
        <f t="shared" si="10"/>
        <v>-9.757476512490344</v>
      </c>
      <c r="N33" s="22"/>
      <c r="O33" s="22"/>
    </row>
    <row r="34" spans="1:15">
      <c r="A34" s="11">
        <f t="shared" si="0"/>
        <v>0.29000000000000009</v>
      </c>
      <c r="B34" s="10">
        <f t="shared" si="1"/>
        <v>1.2903049005174938</v>
      </c>
      <c r="C34" s="10">
        <f t="shared" si="2"/>
        <v>4.4293304728977247</v>
      </c>
      <c r="D34" s="10">
        <f t="shared" si="3"/>
        <v>-1.9910712126483189E-2</v>
      </c>
      <c r="E34" s="10">
        <f t="shared" si="4"/>
        <v>-0.13703993426752839</v>
      </c>
      <c r="F34" s="1"/>
      <c r="G34" s="10">
        <f t="shared" si="5"/>
        <v>-0.41214119979803376</v>
      </c>
      <c r="H34" s="10">
        <f t="shared" si="6"/>
        <v>-2.839725291003337</v>
      </c>
      <c r="I34" s="10">
        <f t="shared" si="7"/>
        <v>8.1839559564120517E-3</v>
      </c>
      <c r="J34" s="13">
        <f t="shared" si="8"/>
        <v>-1.4253077907895797</v>
      </c>
      <c r="K34" s="13">
        <f t="shared" si="9"/>
        <v>-1.4171238348331676</v>
      </c>
      <c r="L34" s="10">
        <f t="shared" si="10"/>
        <v>-9.7536720907222954</v>
      </c>
      <c r="N34" s="22"/>
      <c r="O34" s="22"/>
    </row>
    <row r="35" spans="1:15">
      <c r="A35" s="11">
        <f t="shared" si="0"/>
        <v>0.3000000000000001</v>
      </c>
      <c r="B35" s="10">
        <f t="shared" si="1"/>
        <v>1.3345913532497578</v>
      </c>
      <c r="C35" s="10">
        <f t="shared" si="2"/>
        <v>4.4279600735550497</v>
      </c>
      <c r="D35" s="10">
        <f t="shared" si="3"/>
        <v>-1.9898393602950051E-2</v>
      </c>
      <c r="E35" s="10">
        <f t="shared" si="4"/>
        <v>-0.13695514927116409</v>
      </c>
      <c r="F35" s="1"/>
      <c r="G35" s="10">
        <f t="shared" si="5"/>
        <v>-0.44102613631260329</v>
      </c>
      <c r="H35" s="10">
        <f t="shared" si="6"/>
        <v>-2.9372620119105601</v>
      </c>
      <c r="I35" s="10">
        <f t="shared" si="7"/>
        <v>8.7558034062552182E-3</v>
      </c>
      <c r="J35" s="13">
        <f t="shared" si="8"/>
        <v>-1.4253077907895797</v>
      </c>
      <c r="K35" s="13">
        <f t="shared" si="9"/>
        <v>-1.4165519873833246</v>
      </c>
      <c r="L35" s="10">
        <f t="shared" si="10"/>
        <v>-9.7497362226107107</v>
      </c>
      <c r="N35" s="22"/>
      <c r="O35" s="22"/>
    </row>
    <row r="36" spans="1:15">
      <c r="A36" s="11">
        <f t="shared" si="0"/>
        <v>0.31000000000000011</v>
      </c>
      <c r="B36" s="10">
        <f t="shared" si="1"/>
        <v>1.3788641062278448</v>
      </c>
      <c r="C36" s="10">
        <f t="shared" si="2"/>
        <v>4.4265905220623383</v>
      </c>
      <c r="D36" s="10">
        <f t="shared" si="3"/>
        <v>-1.9886086509047943E-2</v>
      </c>
      <c r="E36" s="10">
        <f t="shared" si="4"/>
        <v>-0.13687044294179448</v>
      </c>
      <c r="F36" s="1"/>
      <c r="G36" s="10">
        <f t="shared" si="5"/>
        <v>-0.47088624324283945</v>
      </c>
      <c r="H36" s="10">
        <f t="shared" si="6"/>
        <v>-3.0347593741366672</v>
      </c>
      <c r="I36" s="10">
        <f t="shared" si="7"/>
        <v>9.3467181759461591E-3</v>
      </c>
      <c r="J36" s="13">
        <f t="shared" si="8"/>
        <v>-1.4253077907895797</v>
      </c>
      <c r="K36" s="13">
        <f t="shared" si="9"/>
        <v>-1.4159610726136336</v>
      </c>
      <c r="L36" s="10">
        <f t="shared" si="10"/>
        <v>-9.7456691194010556</v>
      </c>
    </row>
    <row r="37" spans="1:15">
      <c r="A37" s="11">
        <f t="shared" si="0"/>
        <v>0.32000000000000012</v>
      </c>
      <c r="B37" s="10">
        <f t="shared" si="1"/>
        <v>1.423123167926321</v>
      </c>
      <c r="C37" s="10">
        <f t="shared" si="2"/>
        <v>4.4252218176329201</v>
      </c>
      <c r="D37" s="10">
        <f t="shared" si="3"/>
        <v>-1.9873790830640298E-2</v>
      </c>
      <c r="E37" s="10">
        <f t="shared" si="4"/>
        <v>-0.13678581518212149</v>
      </c>
      <c r="F37" s="1"/>
      <c r="G37" s="10">
        <f t="shared" si="5"/>
        <v>-0.50172112044017625</v>
      </c>
      <c r="H37" s="10">
        <f t="shared" si="6"/>
        <v>-3.1322160653306779</v>
      </c>
      <c r="I37" s="10">
        <f t="shared" si="7"/>
        <v>9.9566685555104138E-3</v>
      </c>
      <c r="J37" s="13">
        <f t="shared" si="8"/>
        <v>-1.4253077907895797</v>
      </c>
      <c r="K37" s="13">
        <f t="shared" si="9"/>
        <v>-1.4153511222340693</v>
      </c>
      <c r="L37" s="10">
        <f t="shared" si="10"/>
        <v>-9.741470999344326</v>
      </c>
    </row>
    <row r="38" spans="1:15">
      <c r="A38" s="11">
        <f t="shared" si="0"/>
        <v>0.33000000000000013</v>
      </c>
      <c r="B38" s="10">
        <f t="shared" si="1"/>
        <v>1.4673685468118911</v>
      </c>
      <c r="C38" s="10">
        <f t="shared" si="2"/>
        <v>4.4238539594810993</v>
      </c>
      <c r="D38" s="10">
        <f t="shared" si="3"/>
        <v>-1.9861506553612417E-2</v>
      </c>
      <c r="E38" s="10">
        <f t="shared" si="4"/>
        <v>-0.13670126589499751</v>
      </c>
      <c r="F38" s="1"/>
      <c r="G38" s="10">
        <f t="shared" si="5"/>
        <v>-0.53353035464345033</v>
      </c>
      <c r="H38" s="10">
        <f t="shared" si="6"/>
        <v>-3.2296307753241211</v>
      </c>
      <c r="I38" s="10">
        <f t="shared" si="7"/>
        <v>1.0585621820745517E-2</v>
      </c>
      <c r="J38" s="13">
        <f t="shared" si="8"/>
        <v>-1.4253077907895797</v>
      </c>
      <c r="K38" s="13">
        <f t="shared" si="9"/>
        <v>-1.4147221689688343</v>
      </c>
      <c r="L38" s="10">
        <f t="shared" si="10"/>
        <v>-9.7371420876721757</v>
      </c>
    </row>
    <row r="39" spans="1:15">
      <c r="A39" s="11">
        <f t="shared" si="0"/>
        <v>0.34000000000000014</v>
      </c>
      <c r="B39" s="10">
        <f t="shared" si="1"/>
        <v>1.5116002513434075</v>
      </c>
      <c r="C39" s="10">
        <f t="shared" si="2"/>
        <v>4.4224869468221497</v>
      </c>
      <c r="D39" s="10">
        <f t="shared" si="3"/>
        <v>-1.9849233663871393E-2</v>
      </c>
      <c r="E39" s="10">
        <f t="shared" si="4"/>
        <v>-0.13661679498342497</v>
      </c>
      <c r="F39" s="1"/>
      <c r="G39" s="10">
        <f t="shared" si="5"/>
        <v>-0.56631351950107511</v>
      </c>
      <c r="H39" s="10">
        <f t="shared" si="6"/>
        <v>-3.3270021962008429</v>
      </c>
      <c r="I39" s="10">
        <f t="shared" si="7"/>
        <v>1.1233544236949982E-2</v>
      </c>
      <c r="J39" s="13">
        <f t="shared" si="8"/>
        <v>-1.4253077907895797</v>
      </c>
      <c r="K39" s="13">
        <f t="shared" si="9"/>
        <v>-1.4140742465526297</v>
      </c>
      <c r="L39" s="10">
        <f t="shared" si="10"/>
        <v>-9.732682616571239</v>
      </c>
    </row>
    <row r="40" spans="1:15">
      <c r="A40" s="11">
        <f t="shared" si="0"/>
        <v>0.35000000000000014</v>
      </c>
      <c r="B40" s="10">
        <f t="shared" si="1"/>
        <v>1.5558182899718798</v>
      </c>
      <c r="C40" s="10">
        <f t="shared" si="2"/>
        <v>4.4211207788723152</v>
      </c>
      <c r="D40" s="10">
        <f t="shared" si="3"/>
        <v>-1.9836972147346095E-2</v>
      </c>
      <c r="E40" s="10">
        <f t="shared" si="4"/>
        <v>-0.13653240235055614</v>
      </c>
      <c r="F40" s="1"/>
      <c r="G40" s="10">
        <f t="shared" si="5"/>
        <v>-0.60007017559391218</v>
      </c>
      <c r="H40" s="10">
        <f t="shared" si="6"/>
        <v>-3.4243290223665555</v>
      </c>
      <c r="I40" s="10">
        <f t="shared" si="7"/>
        <v>1.1900401062765258E-2</v>
      </c>
      <c r="J40" s="13">
        <f t="shared" si="8"/>
        <v>-1.4253077907895797</v>
      </c>
      <c r="K40" s="13">
        <f t="shared" si="9"/>
        <v>-1.4134073897268145</v>
      </c>
      <c r="L40" s="10">
        <f t="shared" si="10"/>
        <v>-9.7280928251566952</v>
      </c>
    </row>
    <row r="41" spans="1:15">
      <c r="A41" s="11">
        <f t="shared" si="0"/>
        <v>0.36000000000000015</v>
      </c>
      <c r="B41" s="10">
        <f t="shared" si="1"/>
        <v>1.6000226711404855</v>
      </c>
      <c r="C41" s="10">
        <f t="shared" si="2"/>
        <v>4.4197554548488096</v>
      </c>
      <c r="D41" s="10">
        <f t="shared" si="3"/>
        <v>-1.9824721989987117E-2</v>
      </c>
      <c r="E41" s="10">
        <f t="shared" si="4"/>
        <v>-0.13644808789969287</v>
      </c>
      <c r="F41" s="1"/>
      <c r="G41" s="10">
        <f t="shared" si="5"/>
        <v>-0.63479987045883557</v>
      </c>
      <c r="H41" s="10">
        <f t="shared" si="6"/>
        <v>-3.5216099506181227</v>
      </c>
      <c r="I41" s="10">
        <f t="shared" si="7"/>
        <v>1.2586156554129844E-2</v>
      </c>
      <c r="J41" s="13">
        <f t="shared" si="8"/>
        <v>-1.4253077907895797</v>
      </c>
      <c r="K41" s="13">
        <f t="shared" si="9"/>
        <v>-1.4127216342354498</v>
      </c>
      <c r="L41" s="10">
        <f t="shared" si="10"/>
        <v>-9.7233729594450509</v>
      </c>
    </row>
    <row r="42" spans="1:15">
      <c r="A42" s="11">
        <f t="shared" si="0"/>
        <v>0.37000000000000016</v>
      </c>
      <c r="B42" s="10">
        <f t="shared" si="1"/>
        <v>1.6442134032845785</v>
      </c>
      <c r="C42" s="10">
        <f t="shared" si="2"/>
        <v>4.4183909739698128</v>
      </c>
      <c r="D42" s="10">
        <f t="shared" si="3"/>
        <v>-1.9812483177766758E-2</v>
      </c>
      <c r="E42" s="10">
        <f t="shared" si="4"/>
        <v>-0.13636385153428635</v>
      </c>
      <c r="F42" s="1"/>
      <c r="G42" s="10">
        <f t="shared" si="5"/>
        <v>-0.67050213861298902</v>
      </c>
      <c r="H42" s="10">
        <f t="shared" si="6"/>
        <v>-3.6188436802125734</v>
      </c>
      <c r="I42" s="10">
        <f t="shared" si="7"/>
        <v>1.3290773968344889E-2</v>
      </c>
      <c r="J42" s="13">
        <f t="shared" si="8"/>
        <v>-1.4253077907895797</v>
      </c>
      <c r="K42" s="13">
        <f t="shared" si="9"/>
        <v>-1.4120170168212347</v>
      </c>
      <c r="L42" s="10">
        <f t="shared" si="10"/>
        <v>-9.7185232723261574</v>
      </c>
    </row>
    <row r="43" spans="1:15">
      <c r="A43" s="11">
        <f>A42+0.008064</f>
        <v>0.37806400000000018</v>
      </c>
      <c r="B43" s="12">
        <f t="shared" si="1"/>
        <v>1.6798388743578569</v>
      </c>
      <c r="C43" s="10">
        <f t="shared" si="2"/>
        <v>4.4172913358710399</v>
      </c>
      <c r="D43" s="10">
        <f t="shared" si="3"/>
        <v>-1.9802622642395646E-2</v>
      </c>
      <c r="E43" s="10">
        <f t="shared" si="4"/>
        <v>-0.13629598419179675</v>
      </c>
      <c r="F43" s="1"/>
      <c r="G43" s="12">
        <f t="shared" si="5"/>
        <v>-0.70000048258238878</v>
      </c>
      <c r="H43" s="10">
        <f t="shared" si="6"/>
        <v>-3.6972138518806119</v>
      </c>
      <c r="I43" s="10">
        <f t="shared" si="7"/>
        <v>1.3872660807816902E-2</v>
      </c>
      <c r="J43" s="13">
        <f t="shared" si="8"/>
        <v>-1.4253077907895797</v>
      </c>
      <c r="K43" s="13">
        <f t="shared" si="9"/>
        <v>-1.4114351299817629</v>
      </c>
      <c r="L43" s="10">
        <f t="shared" si="10"/>
        <v>-9.7145183058676103</v>
      </c>
    </row>
    <row r="45" spans="1:15">
      <c r="A45" s="7"/>
      <c r="C45" s="8"/>
      <c r="D45" s="4"/>
      <c r="E45" s="4"/>
    </row>
    <row r="46" spans="1:15">
      <c r="A46" s="4"/>
      <c r="B46" s="5"/>
      <c r="C46" s="8"/>
      <c r="D46" s="4"/>
      <c r="E46" s="4"/>
    </row>
    <row r="47" spans="1:15">
      <c r="A47" s="7"/>
      <c r="D47" s="4"/>
      <c r="E47" s="4"/>
    </row>
  </sheetData>
  <mergeCells count="4">
    <mergeCell ref="A1:P1"/>
    <mergeCell ref="A3:E3"/>
    <mergeCell ref="G3:L3"/>
    <mergeCell ref="N3:P3"/>
  </mergeCells>
  <phoneticPr fontId="8" type="noConversion"/>
  <printOptions horizontalCentered="1" verticalCentered="1"/>
  <pageMargins left="1" right="0.5" top="1" bottom="1" header="0.5" footer="0.5"/>
  <pageSetup scale="6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Video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cp:lastPrinted>2014-05-09T17:59:32Z</cp:lastPrinted>
  <dcterms:created xsi:type="dcterms:W3CDTF">2014-04-04T15:02:04Z</dcterms:created>
  <dcterms:modified xsi:type="dcterms:W3CDTF">2014-05-09T17:59:40Z</dcterms:modified>
</cp:coreProperties>
</file>